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vluchenko/Desktop/Gas exchange indexes/"/>
    </mc:Choice>
  </mc:AlternateContent>
  <xr:revisionPtr revIDLastSave="0" documentId="13_ncr:1_{3E26AE66-4D41-DB46-BBB8-8F7C55594644}" xr6:coauthVersionLast="45" xr6:coauthVersionMax="45" xr10:uidLastSave="{00000000-0000-0000-0000-000000000000}"/>
  <bookViews>
    <workbookView xWindow="380" yWindow="740" windowWidth="25360" windowHeight="16380" xr2:uid="{65CD8DEE-CD76-F448-B9D0-341742FC4EF4}"/>
  </bookViews>
  <sheets>
    <sheet name="Calculations" sheetId="1" r:id="rId1"/>
    <sheet name="SO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6" i="1" s="1"/>
  <c r="C24" i="1"/>
  <c r="C23" i="1"/>
  <c r="F12" i="1"/>
  <c r="F11" i="1"/>
  <c r="C20" i="1"/>
  <c r="C19" i="1"/>
  <c r="C17" i="1"/>
  <c r="F9" i="1" s="1"/>
  <c r="C18" i="1" l="1"/>
  <c r="C21" i="1" s="1"/>
  <c r="C22" i="1" s="1"/>
</calcChain>
</file>

<file path=xl/sharedStrings.xml><?xml version="1.0" encoding="utf-8"?>
<sst xmlns="http://schemas.openxmlformats.org/spreadsheetml/2006/main" count="65" uniqueCount="49">
  <si>
    <t>FiO2</t>
  </si>
  <si>
    <t>mmHg</t>
  </si>
  <si>
    <t>PB</t>
  </si>
  <si>
    <t>https://www.gismeteo.ru/weather-moscow-4368/#pressure</t>
  </si>
  <si>
    <t>PH2O</t>
  </si>
  <si>
    <t>RQ</t>
  </si>
  <si>
    <t>барометрическое давление</t>
  </si>
  <si>
    <t>давление насыщенных водяных паров</t>
  </si>
  <si>
    <t>респираторный коэффициент</t>
  </si>
  <si>
    <t>PaCO2</t>
  </si>
  <si>
    <t>PaO2</t>
  </si>
  <si>
    <t>PAO2</t>
  </si>
  <si>
    <t>Парциальное давление O2 в альвеоле</t>
  </si>
  <si>
    <t>SAO2</t>
  </si>
  <si>
    <t>Сатурация кислорода в капилляре (прибл)</t>
  </si>
  <si>
    <t>decimal</t>
  </si>
  <si>
    <t>%</t>
  </si>
  <si>
    <t>ScO2</t>
  </si>
  <si>
    <t>mg/dl</t>
  </si>
  <si>
    <t>Hb</t>
  </si>
  <si>
    <t>Концентрация гемоглобина</t>
  </si>
  <si>
    <t>ml/dl</t>
  </si>
  <si>
    <t>Содержание О2 в капилляре</t>
  </si>
  <si>
    <t>Сатурация кислорода в артерии</t>
  </si>
  <si>
    <t>SaO2</t>
  </si>
  <si>
    <t>Сатурация кислорода в вене</t>
  </si>
  <si>
    <t>ScvO2</t>
  </si>
  <si>
    <t>PcvO2</t>
  </si>
  <si>
    <t>Содержание О2 в вене</t>
  </si>
  <si>
    <t>SvO2</t>
  </si>
  <si>
    <t>Hg</t>
  </si>
  <si>
    <t>Содержание O2 в артерии</t>
  </si>
  <si>
    <t>в 10 раз меньше привычных нам единиц г/л</t>
  </si>
  <si>
    <t>Фракция шунта</t>
  </si>
  <si>
    <t>Qs/Qt</t>
  </si>
  <si>
    <t>Фракция кислорода</t>
  </si>
  <si>
    <t>парциальное давление O2 в артерии</t>
  </si>
  <si>
    <t>парциальное давление СO2 в артерии</t>
  </si>
  <si>
    <t>парциальное давление O2 в центр вене</t>
  </si>
  <si>
    <t>A-a градиент</t>
  </si>
  <si>
    <t>Индекс PF</t>
  </si>
  <si>
    <t>P/F</t>
  </si>
  <si>
    <t>a/A ratio</t>
  </si>
  <si>
    <t>Артериально-альвеолярное отношение</t>
  </si>
  <si>
    <t>Измеренные/введенные значения</t>
  </si>
  <si>
    <t>Расчетные значения (не трогайте ячейки чтобы не повредить формулы)</t>
  </si>
  <si>
    <r>
      <t xml:space="preserve">взять из </t>
    </r>
    <r>
      <rPr>
        <sz val="12"/>
        <color rgb="FFFF0000"/>
        <rFont val="Calibri (Body)"/>
      </rPr>
      <t>вкладки SO2</t>
    </r>
    <r>
      <rPr>
        <sz val="12"/>
        <color theme="1"/>
        <rFont val="Calibri"/>
        <family val="2"/>
        <scheme val="minor"/>
      </rPr>
      <t>, найдя соответствие с рассчитанным PAO2</t>
    </r>
  </si>
  <si>
    <t>взять из вкладки SO2, найдя соответствие с PcvO2</t>
  </si>
  <si>
    <r>
      <t xml:space="preserve">взять из </t>
    </r>
    <r>
      <rPr>
        <sz val="12"/>
        <color rgb="FFFF0000"/>
        <rFont val="Calibri (Body)"/>
      </rPr>
      <t>вкладки SO2</t>
    </r>
    <r>
      <rPr>
        <sz val="12"/>
        <color theme="1"/>
        <rFont val="Calibri"/>
        <family val="2"/>
        <scheme val="minor"/>
      </rPr>
      <t>, найдя соответствие с PaO2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</si>
</sst>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.000"/>
    <numFmt numFmtId="170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1"/>
    <xf numFmtId="0" fontId="0" fillId="2" borderId="0" xfId="0" applyFill="1"/>
    <xf numFmtId="0" fontId="1" fillId="0" borderId="0" xfId="0" applyFont="1"/>
    <xf numFmtId="2" fontId="0" fillId="2" borderId="0" xfId="0" applyNumberFormat="1" applyFill="1"/>
    <xf numFmtId="0" fontId="0" fillId="3" borderId="0" xfId="0" applyFill="1"/>
    <xf numFmtId="167" fontId="0" fillId="4" borderId="0" xfId="0" applyNumberFormat="1" applyFill="1"/>
    <xf numFmtId="170" fontId="0" fillId="4" borderId="0" xfId="0" applyNumberFormat="1" applyFill="1"/>
    <xf numFmtId="0" fontId="0" fillId="5" borderId="0" xfId="0" applyFill="1"/>
    <xf numFmtId="1" fontId="0" fillId="5" borderId="0" xfId="0" applyNumberFormat="1" applyFill="1"/>
    <xf numFmtId="2" fontId="0" fillId="5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139700</xdr:colOff>
      <xdr:row>52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120974-773E-9642-9E28-94370774B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71200" cy="1059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ismeteo.ru/weather-moscow-436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FBDF-8762-B348-8392-7629E0748333}">
  <sheetPr>
    <tabColor theme="4"/>
  </sheetPr>
  <dimension ref="A1:F26"/>
  <sheetViews>
    <sheetView tabSelected="1" workbookViewId="0">
      <selection activeCell="E17" sqref="E17"/>
    </sheetView>
  </sheetViews>
  <sheetFormatPr baseColWidth="10" defaultRowHeight="16" x14ac:dyDescent="0.2"/>
  <cols>
    <col min="1" max="1" width="38.1640625" bestFit="1" customWidth="1"/>
    <col min="2" max="2" width="13.33203125" bestFit="1" customWidth="1"/>
    <col min="5" max="5" width="56.6640625" customWidth="1"/>
  </cols>
  <sheetData>
    <row r="1" spans="1:6" x14ac:dyDescent="0.2">
      <c r="A1" s="3" t="s">
        <v>44</v>
      </c>
    </row>
    <row r="2" spans="1:6" x14ac:dyDescent="0.2">
      <c r="A2" t="s">
        <v>35</v>
      </c>
      <c r="B2" t="s">
        <v>0</v>
      </c>
      <c r="C2" s="5">
        <v>0.21</v>
      </c>
      <c r="D2" t="s">
        <v>15</v>
      </c>
    </row>
    <row r="3" spans="1:6" x14ac:dyDescent="0.2">
      <c r="A3" t="s">
        <v>36</v>
      </c>
      <c r="B3" t="s">
        <v>10</v>
      </c>
      <c r="C3" s="5">
        <v>85</v>
      </c>
      <c r="D3" t="s">
        <v>1</v>
      </c>
    </row>
    <row r="4" spans="1:6" x14ac:dyDescent="0.2">
      <c r="A4" t="s">
        <v>37</v>
      </c>
      <c r="B4" t="s">
        <v>9</v>
      </c>
      <c r="C4" s="5">
        <v>40</v>
      </c>
      <c r="D4" t="s">
        <v>1</v>
      </c>
    </row>
    <row r="5" spans="1:6" x14ac:dyDescent="0.2">
      <c r="A5" t="s">
        <v>38</v>
      </c>
      <c r="B5" t="s">
        <v>27</v>
      </c>
      <c r="C5" s="5">
        <v>40</v>
      </c>
      <c r="D5" t="s">
        <v>1</v>
      </c>
    </row>
    <row r="6" spans="1:6" x14ac:dyDescent="0.2">
      <c r="A6" t="s">
        <v>6</v>
      </c>
      <c r="B6" t="s">
        <v>2</v>
      </c>
      <c r="C6" s="5">
        <v>740</v>
      </c>
      <c r="D6" t="s">
        <v>1</v>
      </c>
      <c r="E6" s="1" t="s">
        <v>3</v>
      </c>
    </row>
    <row r="7" spans="1:6" x14ac:dyDescent="0.2">
      <c r="A7" t="s">
        <v>7</v>
      </c>
      <c r="B7" t="s">
        <v>4</v>
      </c>
      <c r="C7" s="5">
        <v>47</v>
      </c>
      <c r="D7" t="s">
        <v>1</v>
      </c>
    </row>
    <row r="8" spans="1:6" x14ac:dyDescent="0.2">
      <c r="A8" t="s">
        <v>8</v>
      </c>
      <c r="B8" t="s">
        <v>5</v>
      </c>
      <c r="C8" s="5">
        <v>0.8</v>
      </c>
    </row>
    <row r="9" spans="1:6" x14ac:dyDescent="0.2">
      <c r="A9" t="s">
        <v>14</v>
      </c>
      <c r="B9" t="s">
        <v>13</v>
      </c>
      <c r="C9" s="5">
        <v>97.2</v>
      </c>
      <c r="D9" t="s">
        <v>16</v>
      </c>
      <c r="E9" t="s">
        <v>46</v>
      </c>
      <c r="F9" s="2">
        <f>C17</f>
        <v>95.53</v>
      </c>
    </row>
    <row r="10" spans="1:6" x14ac:dyDescent="0.2">
      <c r="A10" t="s">
        <v>20</v>
      </c>
      <c r="B10" t="s">
        <v>19</v>
      </c>
      <c r="C10" s="5">
        <v>14</v>
      </c>
      <c r="D10" t="s">
        <v>18</v>
      </c>
      <c r="E10" t="s">
        <v>32</v>
      </c>
    </row>
    <row r="11" spans="1:6" x14ac:dyDescent="0.2">
      <c r="A11" t="s">
        <v>23</v>
      </c>
      <c r="B11" t="s">
        <v>24</v>
      </c>
      <c r="C11" s="5">
        <v>97.5</v>
      </c>
      <c r="D11" t="s">
        <v>16</v>
      </c>
      <c r="E11" t="s">
        <v>48</v>
      </c>
      <c r="F11" s="2">
        <f>C3</f>
        <v>85</v>
      </c>
    </row>
    <row r="12" spans="1:6" x14ac:dyDescent="0.2">
      <c r="A12" t="s">
        <v>25</v>
      </c>
      <c r="B12" t="s">
        <v>26</v>
      </c>
      <c r="C12" s="5">
        <v>74.099999999999994</v>
      </c>
      <c r="D12" t="s">
        <v>16</v>
      </c>
      <c r="E12" t="s">
        <v>47</v>
      </c>
      <c r="F12" s="2">
        <f>C5</f>
        <v>40</v>
      </c>
    </row>
    <row r="16" spans="1:6" x14ac:dyDescent="0.2">
      <c r="A16" s="3" t="s">
        <v>45</v>
      </c>
    </row>
    <row r="17" spans="1:4" x14ac:dyDescent="0.2">
      <c r="A17" t="s">
        <v>12</v>
      </c>
      <c r="B17" t="s">
        <v>11</v>
      </c>
      <c r="C17" s="2">
        <f>C2*(C6-C7)-(C4/C8)</f>
        <v>95.53</v>
      </c>
      <c r="D17" t="s">
        <v>30</v>
      </c>
    </row>
    <row r="18" spans="1:4" x14ac:dyDescent="0.2">
      <c r="A18" t="s">
        <v>22</v>
      </c>
      <c r="B18" t="s">
        <v>17</v>
      </c>
      <c r="C18" s="4">
        <f>(C9*C10*1.34/100)+(C17*0.003)</f>
        <v>18.52131</v>
      </c>
      <c r="D18" t="s">
        <v>21</v>
      </c>
    </row>
    <row r="19" spans="1:4" x14ac:dyDescent="0.2">
      <c r="A19" t="s">
        <v>28</v>
      </c>
      <c r="B19" t="s">
        <v>29</v>
      </c>
      <c r="C19" s="4">
        <f>(C12*C10*1.34/100)+(C5*0.003)</f>
        <v>14.021159999999998</v>
      </c>
      <c r="D19" t="s">
        <v>21</v>
      </c>
    </row>
    <row r="20" spans="1:4" x14ac:dyDescent="0.2">
      <c r="A20" t="s">
        <v>31</v>
      </c>
      <c r="B20" t="s">
        <v>24</v>
      </c>
      <c r="C20" s="4">
        <f>(C11*C10*1.34/100)+(C3*0.003)</f>
        <v>18.545999999999999</v>
      </c>
      <c r="D20" t="s">
        <v>21</v>
      </c>
    </row>
    <row r="21" spans="1:4" x14ac:dyDescent="0.2">
      <c r="A21" t="s">
        <v>33</v>
      </c>
      <c r="B21" t="s">
        <v>34</v>
      </c>
      <c r="C21" s="6">
        <f>(C18-C20)/(C18-C19)</f>
        <v>-5.4864837838737926E-3</v>
      </c>
      <c r="D21" t="s">
        <v>15</v>
      </c>
    </row>
    <row r="22" spans="1:4" x14ac:dyDescent="0.2">
      <c r="B22" t="s">
        <v>34</v>
      </c>
      <c r="C22" s="7">
        <f>C21*100</f>
        <v>-0.54864837838737923</v>
      </c>
      <c r="D22" t="s">
        <v>16</v>
      </c>
    </row>
    <row r="23" spans="1:4" x14ac:dyDescent="0.2">
      <c r="A23" t="s">
        <v>39</v>
      </c>
      <c r="C23" s="8">
        <f>C2*(C6-C7)-(C4/C8)-C3</f>
        <v>10.530000000000001</v>
      </c>
      <c r="D23" t="s">
        <v>1</v>
      </c>
    </row>
    <row r="24" spans="1:4" x14ac:dyDescent="0.2">
      <c r="A24" t="s">
        <v>40</v>
      </c>
      <c r="B24" t="s">
        <v>41</v>
      </c>
      <c r="C24" s="9">
        <f>C3/C2</f>
        <v>404.76190476190476</v>
      </c>
    </row>
    <row r="25" spans="1:4" x14ac:dyDescent="0.2">
      <c r="A25" t="s">
        <v>43</v>
      </c>
      <c r="B25" t="s">
        <v>42</v>
      </c>
      <c r="C25" s="10">
        <f>C3/(C2*(C6-C7)-(C4/C8))</f>
        <v>0.88977284622631636</v>
      </c>
      <c r="D25" t="s">
        <v>15</v>
      </c>
    </row>
    <row r="26" spans="1:4" x14ac:dyDescent="0.2">
      <c r="B26" t="s">
        <v>42</v>
      </c>
      <c r="C26" s="9">
        <f>C25*100</f>
        <v>88.977284622631629</v>
      </c>
      <c r="D26" t="s">
        <v>16</v>
      </c>
    </row>
  </sheetData>
  <hyperlinks>
    <hyperlink ref="E6" r:id="rId1" location="pressure" xr:uid="{08BABD72-E9E0-ED44-A5CA-9BD0CD007F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B734-B482-F142-817A-683737CB2FE0}">
  <sheetPr>
    <tabColor rgb="FFFF0000"/>
  </sheetPr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SO2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Павлюченко</dc:creator>
  <cp:lastModifiedBy>Артем Павлюченко</cp:lastModifiedBy>
  <dcterms:created xsi:type="dcterms:W3CDTF">2020-11-24T14:47:19Z</dcterms:created>
  <dcterms:modified xsi:type="dcterms:W3CDTF">2020-11-25T05:26:02Z</dcterms:modified>
</cp:coreProperties>
</file>